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ana.velez\Desktop\"/>
    </mc:Choice>
  </mc:AlternateContent>
  <bookViews>
    <workbookView xWindow="0" yWindow="0" windowWidth="28800" windowHeight="12300"/>
  </bookViews>
  <sheets>
    <sheet name="plan de accion" sheetId="1" r:id="rId1"/>
    <sheet name="Hoja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2" l="1"/>
  <c r="D14" i="2"/>
  <c r="D11" i="2"/>
  <c r="D6" i="2"/>
  <c r="D5" i="2"/>
  <c r="G5" i="2" s="1"/>
  <c r="D18" i="2" l="1"/>
  <c r="H18" i="2"/>
  <c r="G6" i="2" l="1"/>
  <c r="G11" i="2"/>
  <c r="G4" i="2"/>
  <c r="F14" i="2" l="1"/>
  <c r="F11" i="2"/>
  <c r="G18" i="2"/>
  <c r="F6" i="2"/>
  <c r="G14" i="2"/>
  <c r="F4" i="2"/>
  <c r="F5" i="2"/>
  <c r="F18" i="2" l="1"/>
</calcChain>
</file>

<file path=xl/sharedStrings.xml><?xml version="1.0" encoding="utf-8"?>
<sst xmlns="http://schemas.openxmlformats.org/spreadsheetml/2006/main" count="183" uniqueCount="146">
  <si>
    <t xml:space="preserve">                                                                                               VERSION: 05</t>
  </si>
  <si>
    <t xml:space="preserve">PLAN DE ACCIÓN </t>
  </si>
  <si>
    <t>DOCUMENTO CONTROLADO</t>
  </si>
  <si>
    <t>PRESUPUESTO ($)</t>
  </si>
  <si>
    <t>% EJECUTADO DEL PRESUPUESTO</t>
  </si>
  <si>
    <t>OBJETIVO ESTRATEGICO:</t>
  </si>
  <si>
    <t>EJECUTADO</t>
  </si>
  <si>
    <t>META 
(CUANTIFICABLE)</t>
  </si>
  <si>
    <t>ACTIVIDADES (DESCRIPCION)</t>
  </si>
  <si>
    <t>PROYECTADO</t>
  </si>
  <si>
    <t>TOTAL (PROMEDIO)</t>
  </si>
  <si>
    <t>META CUATRIENIO</t>
  </si>
  <si>
    <t>Definir, armonizar y consolidar  la Estructura Ecológica Principal Metropolitana a partir de los instrumentos de ordenamiento territorial de los municipios y la identificación de nuevas áreas de  especial interés ecosistémico.</t>
  </si>
  <si>
    <t>Definir y concertar la Estrategia Metropolitana de Gestión Integral de los Residuos Sólidos para el AMCO y la región de interinfluencia</t>
  </si>
  <si>
    <t>Creación de la Agencia de Desarrollo Económico</t>
  </si>
  <si>
    <t xml:space="preserve">Creación del Fondo de Inversión para el Emprendimiento y la Sostenibilidad Empresarial </t>
  </si>
  <si>
    <t>Actualizar y ajustar el Modelo de Ocupación Territorial   incluyendo el sistema de de centralidades y nodos funcionales del AMCO y su Region de Interinfluencia.</t>
  </si>
  <si>
    <t xml:space="preserve">Adoptar e implementar las políticas públicas en materia del Desarrollo Humano </t>
  </si>
  <si>
    <t>1.Realizar 6  mesas  técnicas metropolitanas de habitante de calle 
2.Elaborar documento línea base para la adopción de las políticas públicas en materia de desarrollo humano 
3. Participar en el 50% de los espacios institucionales de desarrollo metropolitano invitados</t>
  </si>
  <si>
    <t>Formular el Plan Estratégico Metropolitano de Ordenamiento Territorial - PEMOT</t>
  </si>
  <si>
    <t>Lograr el acompañamiento al 100% de los espacios institucionales y sectoriales orientados a la manejo de la plataforma ambiental y ecosistémica de orden metropolitano.</t>
  </si>
  <si>
    <t>Asistir al 60% de los espacios institucionales y sectoriales orientados a la manejo de la plataforma ambiental y ecosistémica de orden metropolitano</t>
  </si>
  <si>
    <t xml:space="preserve">1. Actualizar y ajustar los documentos técnicos (diagnóstico y formulación) del Modelo de Ocupación Territorial.
</t>
  </si>
  <si>
    <t xml:space="preserve">Conformar y dinamizar los Consejos Metropolitanos  de acuerdo a las diferentes Líneas Estrategicas del PIDM </t>
  </si>
  <si>
    <t xml:space="preserve"> Realizar cuatro (04) Convocatorias de Consejo Metropolitano de Planificacion de acuerdo a la ley 1625 de 2013 Art. 27</t>
  </si>
  <si>
    <t xml:space="preserve">Desarrollar el 100% del diagnóstico para la formulación del  Plan Estratégico Metropolitano de Ordenamiento Territorial - PEMOT </t>
  </si>
  <si>
    <t xml:space="preserve">AVANCE DE CUMPLIMIENTO </t>
  </si>
  <si>
    <t>SEGUIMIENTO 
(DESCRIPCIÓN)</t>
  </si>
  <si>
    <t xml:space="preserve">PROYECTO  DE INVERSIÓN </t>
  </si>
  <si>
    <t xml:space="preserve">1. Presentar propuesta al comité del Esquema Regional de Aprovechamiento de Residuos Sólidos
2. Apoyar la formalización de una organización de recicladores de oficio
3. Fortalecer técnica y administrativamente a cinco organizaciones de recicladores de oficio. 
</t>
  </si>
  <si>
    <t>Reactivar las funciones específicas del Comité de Integración Territorial</t>
  </si>
  <si>
    <t xml:space="preserve"> Realizar tres (03) Convocatorias al comité de integracion territorial </t>
  </si>
  <si>
    <t xml:space="preserve">Incrementar  el Índice de Desempeño Institucional </t>
  </si>
  <si>
    <t xml:space="preserve">Mejorar el posicionamiento de imagen del AMCO </t>
  </si>
  <si>
    <t>Posicionar al Área Metropolitana Centro Occidente y su región de interinfluencia.</t>
  </si>
  <si>
    <t>Fortalecer la gestión de Desarrollo Metropolitano.</t>
  </si>
  <si>
    <t xml:space="preserve">LINEA ESTRATÉGICA PIDM </t>
  </si>
  <si>
    <t>Acompañar la formulacion y actualización las Operaciones Urbanas Integrales de los ríos Otún, Consotá y demás fuentes hídricas identificadas de especial relevancia para el desarrollo sostenible del AMCO.</t>
  </si>
  <si>
    <t xml:space="preserve">RESPONSABLE DE EJECUCICIÓN </t>
  </si>
  <si>
    <t>FECHA SEGUIMIENTO II:</t>
  </si>
  <si>
    <t xml:space="preserve">ASESORÍA Y REVISIÓN </t>
  </si>
  <si>
    <t xml:space="preserve">NOMBRE: DIANA CAROLINA VÉLEZ GIL </t>
  </si>
  <si>
    <t xml:space="preserve">CARGO: P.U PLANEACIÓN Y GESTIÓN </t>
  </si>
  <si>
    <t xml:space="preserve">SEGUIMIENTO OFICINA DE PLANEACIÓN Y GESTIÓN </t>
  </si>
  <si>
    <t xml:space="preserve">TOTAL </t>
  </si>
  <si>
    <t>% DE PARTICIPACIÓN</t>
  </si>
  <si>
    <t xml:space="preserve">% DE EJECUCIÓN </t>
  </si>
  <si>
    <t xml:space="preserve">1. Tramitar la concertación del 100% de los instrumentos de planificación radicados en AMCO. 
</t>
  </si>
  <si>
    <t xml:space="preserve">% CUMPLIMIENTO PLAN DE ACCIÓN </t>
  </si>
  <si>
    <t xml:space="preserve">Desarrollar el Plan Estratégico City Marketing Metropolitano </t>
  </si>
  <si>
    <t>1.Participar en los espacios de la Comisión Regional de Competitividad
2. Identificar ruta de trabajo para la construcción de estrategia City Marketing"</t>
  </si>
  <si>
    <t xml:space="preserve">1.Estructurar linea base para crear una estrategia de fortalecimiento para mercado local, emprendimiento, cooperacion internacional y la sostenibilidad empresarial 
2.Mantener las actividades de fortalecimiento de mercado local </t>
  </si>
  <si>
    <t xml:space="preserve">1. Elstructurar linea base para el Fondo de Inversión para el Emprendimiento y la Sostenibilidad Empresarial.
2.coliderar la gestion para viabilizar dos proyectos turisticos ( Cerro canceles )
3. Participar y articular la primera etapa de la inicitaiva de corredores turisticos del amco </t>
  </si>
  <si>
    <t xml:space="preserve">                                                                                               VERSION: 08</t>
  </si>
  <si>
    <t>$$</t>
  </si>
  <si>
    <t>%</t>
  </si>
  <si>
    <t xml:space="preserve">FECHA ELABORACIÓN: </t>
  </si>
  <si>
    <t xml:space="preserve">FECHA SEGUIMIENTO I: </t>
  </si>
  <si>
    <t xml:space="preserve">RESPONSABLE DE APROBACION </t>
  </si>
  <si>
    <t xml:space="preserve">NOMBRE:  NICOLAS BETANCURTH VILLA </t>
  </si>
  <si>
    <t xml:space="preserve">CARGO: DIRECTOR DEL ÁREA METROPOLITANA CENTRO OCCIDENTE </t>
  </si>
  <si>
    <t xml:space="preserve">INDICADOR
 (SEGÚN LA META)
</t>
  </si>
  <si>
    <t>CALCULO DEL INDICADOR
(numero)</t>
  </si>
  <si>
    <t xml:space="preserve">LINEA BASE </t>
  </si>
  <si>
    <t xml:space="preserve">BENEFICIARIOS PROYECTADOS </t>
  </si>
  <si>
    <t xml:space="preserve">BENEFICIARIOS CUBIERTOS </t>
  </si>
  <si>
    <t>SEMESTRE I</t>
  </si>
  <si>
    <t>SEMESTRE II</t>
  </si>
  <si>
    <t xml:space="preserve">CRONOGRAMA </t>
  </si>
  <si>
    <r>
      <t xml:space="preserve">Elaborar el estudio de reestructuración técnica, tecnológica, legal y financiera </t>
    </r>
    <r>
      <rPr>
        <b/>
        <sz val="9"/>
        <color rgb="FF000000"/>
        <rFont val="Arial"/>
        <family val="2"/>
      </rPr>
      <t>(RTTLF SITP-AMCO 2022)</t>
    </r>
  </si>
  <si>
    <r>
      <t xml:space="preserve">Elaborar un </t>
    </r>
    <r>
      <rPr>
        <b/>
        <sz val="9"/>
        <color rgb="FF000000"/>
        <rFont val="Arial"/>
        <family val="2"/>
      </rPr>
      <t>estudio que determine la estructura tarifaria</t>
    </r>
    <r>
      <rPr>
        <sz val="9"/>
        <color indexed="8"/>
        <rFont val="Arial"/>
        <family val="2"/>
      </rPr>
      <t xml:space="preserve"> de las diferentes modalidades de transporte público de radio de acción metropolitano</t>
    </r>
  </si>
  <si>
    <r>
      <t xml:space="preserve">Establecer los requerimientos de </t>
    </r>
    <r>
      <rPr>
        <b/>
        <sz val="9"/>
        <color theme="1"/>
        <rFont val="Arial"/>
        <family val="2"/>
      </rPr>
      <t>amoblamientos</t>
    </r>
    <r>
      <rPr>
        <sz val="9"/>
        <color theme="1"/>
        <rFont val="Arial"/>
        <family val="2"/>
      </rPr>
      <t xml:space="preserve"> tipo paradero y/o señalización en la operación del servicio público de transporte</t>
    </r>
  </si>
  <si>
    <r>
      <t xml:space="preserve">Revisión del instrumento de planificacion Metropolitano </t>
    </r>
    <r>
      <rPr>
        <b/>
        <sz val="9"/>
        <color theme="1"/>
        <rFont val="Arial"/>
        <family val="2"/>
      </rPr>
      <t>PIMM</t>
    </r>
  </si>
  <si>
    <r>
      <t xml:space="preserve">Dar continuidad al sistema de información metropolitano de Transporte y Movilidad </t>
    </r>
    <r>
      <rPr>
        <b/>
        <sz val="9"/>
        <color theme="1"/>
        <rFont val="Arial"/>
        <family val="2"/>
      </rPr>
      <t>(SIMTyM)</t>
    </r>
  </si>
  <si>
    <t>Actualizar  y  ajustar el Plan Integral de Movilidad Metropolitano - PIMM</t>
  </si>
  <si>
    <t>Actualizar el Plan Metropolitano de Seguridad Vial</t>
  </si>
  <si>
    <r>
      <t xml:space="preserve">Revisión del instrumento de planificacion Metropolitano </t>
    </r>
    <r>
      <rPr>
        <b/>
        <sz val="9"/>
        <color theme="1"/>
        <rFont val="Arial"/>
        <family val="2"/>
      </rPr>
      <t>PMSV</t>
    </r>
  </si>
  <si>
    <t>Acompañar  el 100% al control y seguimiento de fuentes fijas y móviles de emisión de contaminantes</t>
  </si>
  <si>
    <t xml:space="preserve">Promover la sostenibilidad ambiental en el sistema de transporte público metropolitano </t>
  </si>
  <si>
    <t>Realizar 2 actividades en materia de movilidad</t>
  </si>
  <si>
    <t>Revisar y documentar las posibles líneas de financiación de los proyectos en materia de transporte y movilidad</t>
  </si>
  <si>
    <t>Revisión de la politica publica de movilidad</t>
  </si>
  <si>
    <t>Establecer el diagnóstico en materia de seguridad y accesibilidad en el sistema de transporte</t>
  </si>
  <si>
    <t>Actualizar y ajustar la Política de Movilidad metropolitana</t>
  </si>
  <si>
    <t>Dar respuesta a las solicitudes de tramites sobre los vehículos bajo la jurisdicción del AMCO</t>
  </si>
  <si>
    <t>Presentar dos informes relacionados con el Plan Estrategico del Marco Normativo de Transporte y el sistema de información SISETU</t>
  </si>
  <si>
    <t>Impulsar las investigaciones por ordenes de comparendo y dar respuesta a las PQRS y las demandas instauradas</t>
  </si>
  <si>
    <t>Organizar los documentos del periodo 2002 al 2019 que se encuentran en el archivo de gestión  y cumplir con la trazabilidad de las comunicaciones internas y externas de la Subdirección de Transporte y Movilidad</t>
  </si>
  <si>
    <t>Implementación de propuestas, programas y proyectos de Transporte y Movilidad Metropolitano en La Virginia, Dosquebradas, Pereira</t>
  </si>
  <si>
    <t xml:space="preserve">Fisico Espacial </t>
  </si>
  <si>
    <t xml:space="preserve">Ambiental </t>
  </si>
  <si>
    <t>Socio Cultural</t>
  </si>
  <si>
    <t>1. Elaboración documentos precontractuales para la contratación de la consultoría
2. Apoyar la toma de información de campo para analisis de comportamiento de oferta y demanda
3. Mesas de trabajo interinstitucionales, con la industria transportadora y las comunidades
4. Proyecto SITP para su inscripción en banco de Proyectos</t>
  </si>
  <si>
    <t>1. Realizar encuestas a talleres, estaciones de servicio, empresas de transporte, conductores
2.Consulta página web MINTRANSPORTE, FASECOLDA, MINMINAS
3.Seguimiento recursos Fondo de Subvención
4. Análisis y evaluación tarifa usuario y técnica por modalidades y del SITP
5. Verificación tarifa en vehículos tipo taxi</t>
  </si>
  <si>
    <t>1. Revisar y analizar el marco tecnico para la realización del estudio
2. Diseño y aplicación de la encuesta a conductores de vehículos taxi, comunidad y empresas de transporte
3. Determinación oferta y demanda en el servicio público  de transporte individual</t>
  </si>
  <si>
    <t>1. georeferenciar los paraderos actuales
2. análisis de concentración de demanda
3. Mapificar las rutas de transporte 
4. costear las necesidades de mantenimiento e instalación de señalización o de amoblamiento tipo paradero
5. visitar las diferentes comunidades de acuerdo a las solicitudes presentadas
6. propuesta de reubicación</t>
  </si>
  <si>
    <t xml:space="preserve">1. Revisión lineamientos nacionales, cambios a nivel de infraestructura metropolitana, Proyectos viales nacionales con influencia en el área metropolitana
2. Mesas de Trabajo interintitucionales público y privado
</t>
  </si>
  <si>
    <t xml:space="preserve">1. Revisión de los lineamientos nacionales
2.Mesas de Trabajo interintitucionales público y privado
3.Documento consolidado 
</t>
  </si>
  <si>
    <t>1.. Acompañamiento operativos de control ambiental
2.Revisión condiciones de ingreso del parque automotor
3.Inclusión en los estudios de reestructuración técnica, tecnológica, legal y financiera del SITP de vehículos con cero emisiones  o con menores emisiones</t>
  </si>
  <si>
    <t>1.Mesa de trabajo interinstitucionales
2.Programación de artividades
Articulación entidades públicas y Privadas
Convocatorias</t>
  </si>
  <si>
    <t>1. Revisar y analizar los proyectos, líneas de inversión nacionales, departamentales en las cuales pueda aplicar el AMCO en la presentación de proyectos en materia de transporte y movilidad
2. Establecer las condiciones y requisitos para acceder a recursos de inversión</t>
  </si>
  <si>
    <t xml:space="preserve">1.Mesas de Trabajo interintitucionales público y privado
2.Revisión de las politicas nacionales aplicables
3. elaboración del documento
</t>
  </si>
  <si>
    <t>1.Realización de encuestas de percepción: 
- Visión de género en el sistema
- Acceso de población discapacitada
-Encuestas de satisfacción del usuario 
2. revisión sistemas de información al usuario
3. Revisar, analizar y establecer un esquema de operación en el servicio público de transporte mixto que genere mejores condiciones de accesibilidad y seguridad para el usuario
4. Recopilación y tabulación información protocolos atención usuarios discapacidad</t>
  </si>
  <si>
    <t>1.Autorización vinculación y/o desvinculación del parque automotor
2.Autorización tarjetas de operación
Colocación sellos taximetro</t>
  </si>
  <si>
    <t>1. Busqueda de la información que no reposa en el AMCO y que son de responsabilidad de otras entidades
2. Formulación plan de acción PEMNT y documento
3. Consolidación de información</t>
  </si>
  <si>
    <t>1.Apertura de investigación
2.Analisis de descargos
3.Actos administrativos de sanción, financiación, o cierres de investigación,respuesta a recursos de reposición
4.Consecución información y respuesta PQR
5.Respuestas a solicitudes o fallos de carácter administrativo o judicial</t>
  </si>
  <si>
    <t>1.Revisión de las carpetas, foliación, diligenciamientos, de indice de cajas, inventario documental
2.Registro de las comunicaciones
Organización de archivos y documentos</t>
  </si>
  <si>
    <t>1.Estudio Elaborado
2.  No. de subsistemas evaluados/ No. de subsistemas autorizados
3. Mesas de trabajo realizadas/mesas de trabajo programadas
4, Proyecto SITP documento</t>
  </si>
  <si>
    <t>1. No. de estudios técnicos realizados/No. de estudios proyectados
2. No. De Proyectos de Acuerdo presentado a la Junta</t>
  </si>
  <si>
    <t>Documento</t>
  </si>
  <si>
    <t>Inventario de paraderos
Documento costos de instalación
Documento costos de reubicación</t>
  </si>
  <si>
    <t>Propuesa Acto Administrativo
Indicadores actualizados / Indicadores formulados</t>
  </si>
  <si>
    <t xml:space="preserve">1. Estudio elaborado
2. Actos administrativos  proyectados
3. Mesas de Trabajo realizadas/mesas de trabajo programadas
 </t>
  </si>
  <si>
    <t>Programas realizados/programas propuestos</t>
  </si>
  <si>
    <t>Documento resultado encuestas
Actualizaciones pagina web
Esquema de articulación u operación transporte mixto
Protocolo de discapacidad</t>
  </si>
  <si>
    <t>No. de tramites realizados/No. de tramites solicitados</t>
  </si>
  <si>
    <t>No. informes presentados</t>
  </si>
  <si>
    <t>No. de procesos impulsados/No. de procesos recibidos
No. de demandas constestadas /No. de demandas instauradas
No. de PQR contestadas/No. de PQR recibidas</t>
  </si>
  <si>
    <t>Periodo organizado  /periodos en archivo de gestión
Periodos entregados en archivo central/periodos en archivo de gestión</t>
  </si>
  <si>
    <t xml:space="preserve"> Generar condiciones de accesibilidd, seguridad, articulación, integración y complementariedad de los sistemas de etransporte, el sistema vial y del desplazamiento humano, proporcionando estrategias para el desarrollo</t>
  </si>
  <si>
    <t>PLAN DE ACCIÓN AÑO: 2022         PROCESO: SUBDIRECCION TRANSPORTE Y MOVILIDAD</t>
  </si>
  <si>
    <t>Enero - Diciembre</t>
  </si>
  <si>
    <t xml:space="preserve">Establecer los requerimientos en vehículos tipo taxi </t>
  </si>
  <si>
    <t>Enero - Junio</t>
  </si>
  <si>
    <t>10 rutas asociadas</t>
  </si>
  <si>
    <t>1 analisis por cada modalidad de servicio de transporte bajo la jurisdicción del AMCO</t>
  </si>
  <si>
    <t>En construcción</t>
  </si>
  <si>
    <t>1. Adoptar el sistema por parte de la Junta Metropolitana
2. Revisión indicadores  formulados y actualización de indicadores en materia de transporte</t>
  </si>
  <si>
    <t>1 operativo con CARDER año 2021</t>
  </si>
  <si>
    <t>1 analisis por cada modalidad de servicio de transporte bajo la jurisdicción del AMCO (encuestas de percepción)</t>
  </si>
  <si>
    <t>189 tramites (75 por cambio de servicio, 34 por cambio de empresa, 65 por desintegración, 2 por desvinculación y 13 por capacidad transportadora)</t>
  </si>
  <si>
    <t>PQR 195
Procesos infracciones 12</t>
  </si>
  <si>
    <t>8 años organizados 2009-2011-2014-2016-2018-2019-2020-2021</t>
  </si>
  <si>
    <t>712. 370 Población AMCO (Fuente DANE)</t>
  </si>
  <si>
    <t>712.370 Población AMCO (fuente DANE)</t>
  </si>
  <si>
    <t>3648 vehículos (89 SITM, 661 TPC, 2696 Taxis, 202 Mixto)</t>
  </si>
  <si>
    <t>4 modalidades de servicio público (masivo, colectivo, individual y mixto)</t>
  </si>
  <si>
    <t>usuarios servicio público de transporte</t>
  </si>
  <si>
    <t>Marzo - Noviembre</t>
  </si>
  <si>
    <t>NOMBRE:  JAVIER ANDRES GUARIN RESTREPO</t>
  </si>
  <si>
    <t>CARGO: SUBDIRECTOR TRANSPORTE Y MOVILIDAD</t>
  </si>
  <si>
    <t>Pasajeros movilizados en un día hábil por 
TPC: 96.615
SITM: 82.313</t>
  </si>
  <si>
    <t>amoblamiento (paraderos) en cada municipio del AMCO: 
- Dosquebradas: 25 
-Pereira: 172
- La Virginia: 13</t>
  </si>
  <si>
    <t>3 actividades (semana seguridad vial, formación conductores y día sin carro y sin moto)</t>
  </si>
  <si>
    <t>Usuarios servicio público de transporte</t>
  </si>
  <si>
    <t>31 datos (Operaciones 6, económicos 3, sociales 3, tecnológicos 1, movilidad 3, infraestructura 4, ambiental 5, administrativo 1, territorial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</si>
</sst>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_(&quot;$&quot;\ * #,##0.00_);_(&quot;$&quot;\ * \(#,##0.00\);_(&quot;$&quot;\ 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8"/>
      <color indexed="17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8"/>
      <color theme="1"/>
      <name val="Calibri"/>
      <family val="2"/>
      <scheme val="minor"/>
    </font>
    <font>
      <b/>
      <i/>
      <sz val="8"/>
      <color indexed="17"/>
      <name val="Arial"/>
      <family val="2"/>
    </font>
    <font>
      <b/>
      <sz val="8"/>
      <color theme="1"/>
      <name val="Arial"/>
      <family val="2"/>
    </font>
    <font>
      <sz val="10"/>
      <color indexed="8"/>
      <name val="Arial"/>
      <family val="2"/>
    </font>
    <font>
      <b/>
      <sz val="8"/>
      <color indexed="8"/>
      <name val="Century Gothic"/>
      <family val="2"/>
    </font>
    <font>
      <b/>
      <sz val="8"/>
      <color theme="1"/>
      <name val="Century Gothic"/>
      <family val="2"/>
    </font>
    <font>
      <b/>
      <sz val="8"/>
      <color rgb="FFFF0000"/>
      <name val="Calibri"/>
      <family val="2"/>
      <scheme val="minor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222222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12" fillId="0" borderId="0"/>
    <xf numFmtId="0" fontId="12" fillId="0" borderId="0">
      <alignment vertical="center"/>
    </xf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6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2" applyFont="1" applyFill="1" applyBorder="1" applyAlignment="1">
      <alignment vertical="center"/>
    </xf>
    <xf numFmtId="0" fontId="6" fillId="2" borderId="0" xfId="2" applyFont="1" applyFill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7" fillId="2" borderId="0" xfId="2" applyFont="1" applyFill="1" applyAlignment="1">
      <alignment horizontal="right"/>
    </xf>
    <xf numFmtId="0" fontId="7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1" xfId="2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9" fontId="2" fillId="2" borderId="1" xfId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9" fontId="8" fillId="2" borderId="1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2" fillId="2" borderId="3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9" fontId="3" fillId="2" borderId="1" xfId="1" applyFont="1" applyFill="1" applyBorder="1" applyAlignment="1">
      <alignment horizontal="center" vertical="center"/>
    </xf>
    <xf numFmtId="164" fontId="2" fillId="2" borderId="1" xfId="5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vertical="center" wrapText="1"/>
    </xf>
    <xf numFmtId="0" fontId="6" fillId="2" borderId="5" xfId="2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15" fillId="2" borderId="1" xfId="5" applyFont="1" applyFill="1" applyBorder="1" applyAlignment="1">
      <alignment horizontal="center" vertical="center"/>
    </xf>
    <xf numFmtId="0" fontId="16" fillId="2" borderId="0" xfId="2" applyFont="1" applyFill="1" applyAlignment="1">
      <alignment horizontal="right"/>
    </xf>
    <xf numFmtId="0" fontId="17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9" fontId="11" fillId="0" borderId="1" xfId="1" applyFont="1" applyBorder="1" applyAlignment="1">
      <alignment horizontal="center" vertical="center"/>
    </xf>
    <xf numFmtId="9" fontId="15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/>
    </xf>
    <xf numFmtId="41" fontId="3" fillId="2" borderId="0" xfId="6" applyFont="1" applyFill="1" applyAlignment="1">
      <alignment horizontal="center" vertical="center"/>
    </xf>
    <xf numFmtId="0" fontId="6" fillId="2" borderId="4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vertical="center" wrapText="1"/>
    </xf>
    <xf numFmtId="9" fontId="15" fillId="2" borderId="1" xfId="1" applyFont="1" applyFill="1" applyBorder="1" applyAlignment="1">
      <alignment horizontal="center" vertical="center"/>
    </xf>
    <xf numFmtId="41" fontId="22" fillId="0" borderId="1" xfId="6" applyFont="1" applyBorder="1" applyAlignment="1">
      <alignment vertical="center"/>
    </xf>
    <xf numFmtId="9" fontId="21" fillId="3" borderId="1" xfId="0" applyNumberFormat="1" applyFont="1" applyFill="1" applyBorder="1" applyAlignment="1">
      <alignment horizontal="center" vertical="center"/>
    </xf>
    <xf numFmtId="0" fontId="6" fillId="0" borderId="5" xfId="2" applyFont="1" applyFill="1" applyBorder="1" applyAlignment="1">
      <alignment vertical="center" wrapText="1"/>
    </xf>
    <xf numFmtId="0" fontId="13" fillId="2" borderId="3" xfId="0" applyFont="1" applyFill="1" applyBorder="1" applyAlignment="1">
      <alignment horizontal="right" vertical="center"/>
    </xf>
    <xf numFmtId="17" fontId="7" fillId="2" borderId="0" xfId="2" applyNumberFormat="1" applyFont="1" applyFill="1" applyAlignment="1">
      <alignment horizontal="right"/>
    </xf>
    <xf numFmtId="0" fontId="2" fillId="2" borderId="7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6" fillId="0" borderId="1" xfId="2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left" vertical="top" wrapText="1"/>
    </xf>
    <xf numFmtId="0" fontId="6" fillId="2" borderId="1" xfId="2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horizontal="center" vertical="top" wrapText="1"/>
    </xf>
    <xf numFmtId="0" fontId="23" fillId="0" borderId="1" xfId="2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164" fontId="2" fillId="2" borderId="1" xfId="5" applyFont="1" applyFill="1" applyBorder="1" applyAlignment="1">
      <alignment horizontal="center" vertical="top" wrapText="1"/>
    </xf>
    <xf numFmtId="164" fontId="2" fillId="0" borderId="1" xfId="5" applyFont="1" applyFill="1" applyBorder="1" applyAlignment="1">
      <alignment horizontal="center" vertical="top" wrapText="1"/>
    </xf>
    <xf numFmtId="164" fontId="15" fillId="2" borderId="1" xfId="5" applyFont="1" applyFill="1" applyBorder="1" applyAlignment="1">
      <alignment horizontal="center" vertical="top"/>
    </xf>
    <xf numFmtId="15" fontId="3" fillId="2" borderId="0" xfId="0" applyNumberFormat="1" applyFont="1" applyFill="1" applyAlignment="1">
      <alignment horizontal="center" vertical="center"/>
    </xf>
    <xf numFmtId="0" fontId="6" fillId="2" borderId="6" xfId="2" applyFont="1" applyFill="1" applyBorder="1" applyAlignment="1">
      <alignment horizontal="center" vertical="center" wrapText="1"/>
    </xf>
    <xf numFmtId="0" fontId="6" fillId="2" borderId="10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right" vertical="center"/>
    </xf>
    <xf numFmtId="0" fontId="13" fillId="2" borderId="3" xfId="0" applyFont="1" applyFill="1" applyBorder="1" applyAlignment="1">
      <alignment horizontal="right" vertical="center"/>
    </xf>
    <xf numFmtId="0" fontId="2" fillId="2" borderId="6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top" wrapText="1"/>
    </xf>
    <xf numFmtId="0" fontId="2" fillId="2" borderId="8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left" vertical="center" wrapText="1" readingOrder="2"/>
    </xf>
    <xf numFmtId="0" fontId="18" fillId="2" borderId="2" xfId="0" applyFont="1" applyFill="1" applyBorder="1" applyAlignment="1">
      <alignment horizontal="left" vertical="center" wrapText="1" readingOrder="2"/>
    </xf>
    <xf numFmtId="0" fontId="18" fillId="2" borderId="3" xfId="0" applyFont="1" applyFill="1" applyBorder="1" applyAlignment="1">
      <alignment horizontal="left" vertical="center" wrapText="1" readingOrder="2"/>
    </xf>
    <xf numFmtId="164" fontId="15" fillId="2" borderId="4" xfId="5" applyFont="1" applyFill="1" applyBorder="1" applyAlignment="1">
      <alignment horizontal="center" vertical="center"/>
    </xf>
    <xf numFmtId="164" fontId="15" fillId="2" borderId="9" xfId="5" applyFont="1" applyFill="1" applyBorder="1" applyAlignment="1">
      <alignment horizontal="center" vertical="center"/>
    </xf>
    <xf numFmtId="164" fontId="15" fillId="2" borderId="5" xfId="5" applyFont="1" applyFill="1" applyBorder="1" applyAlignment="1">
      <alignment horizontal="center" vertical="center"/>
    </xf>
    <xf numFmtId="0" fontId="19" fillId="2" borderId="1" xfId="2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9" fontId="15" fillId="2" borderId="4" xfId="1" applyFont="1" applyFill="1" applyBorder="1" applyAlignment="1">
      <alignment horizontal="center" vertical="center"/>
    </xf>
    <xf numFmtId="9" fontId="15" fillId="2" borderId="9" xfId="1" applyFont="1" applyFill="1" applyBorder="1" applyAlignment="1">
      <alignment horizontal="center" vertical="center"/>
    </xf>
    <xf numFmtId="164" fontId="2" fillId="2" borderId="4" xfId="5" applyFont="1" applyFill="1" applyBorder="1" applyAlignment="1">
      <alignment horizontal="center" vertical="center" wrapText="1"/>
    </xf>
    <xf numFmtId="164" fontId="2" fillId="2" borderId="9" xfId="5" applyFont="1" applyFill="1" applyBorder="1" applyAlignment="1">
      <alignment horizontal="center" vertical="center" wrapText="1"/>
    </xf>
    <xf numFmtId="164" fontId="2" fillId="2" borderId="5" xfId="5" applyFont="1" applyFill="1" applyBorder="1" applyAlignment="1">
      <alignment horizontal="center" vertical="center" wrapText="1"/>
    </xf>
    <xf numFmtId="164" fontId="17" fillId="2" borderId="4" xfId="5" applyFont="1" applyFill="1" applyBorder="1" applyAlignment="1">
      <alignment horizontal="center" vertical="center" wrapText="1"/>
    </xf>
    <xf numFmtId="164" fontId="17" fillId="2" borderId="9" xfId="5" applyFont="1" applyFill="1" applyBorder="1" applyAlignment="1">
      <alignment horizontal="center" vertical="center" wrapText="1"/>
    </xf>
    <xf numFmtId="164" fontId="17" fillId="2" borderId="5" xfId="5" applyFont="1" applyFill="1" applyBorder="1" applyAlignment="1">
      <alignment horizontal="center" vertical="center" wrapText="1"/>
    </xf>
    <xf numFmtId="9" fontId="11" fillId="0" borderId="4" xfId="1" applyFont="1" applyBorder="1" applyAlignment="1">
      <alignment horizontal="center" vertical="center"/>
    </xf>
    <xf numFmtId="9" fontId="11" fillId="0" borderId="9" xfId="1" applyFont="1" applyBorder="1" applyAlignment="1">
      <alignment horizontal="center" vertical="center"/>
    </xf>
    <xf numFmtId="9" fontId="11" fillId="0" borderId="5" xfId="1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 readingOrder="2"/>
    </xf>
    <xf numFmtId="0" fontId="2" fillId="0" borderId="2" xfId="0" applyFont="1" applyFill="1" applyBorder="1" applyAlignment="1">
      <alignment horizontal="center" vertical="center" wrapText="1" readingOrder="2"/>
    </xf>
    <xf numFmtId="0" fontId="2" fillId="0" borderId="4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 wrapText="1"/>
    </xf>
  </cellXfs>
  <cellStyles count="7">
    <cellStyle name="Millares [0]" xfId="6" builtinId="6"/>
    <cellStyle name="Moneda" xfId="5" builtinId="4"/>
    <cellStyle name="Normal" xfId="0" builtinId="0"/>
    <cellStyle name="Normal 3" xfId="4"/>
    <cellStyle name="Normal 4 2" xfId="3"/>
    <cellStyle name="Normal_Hoja1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Hoja1!$H$2</c:f>
              <c:strCache>
                <c:ptCount val="1"/>
                <c:pt idx="0">
                  <c:v>% CUMPLIMIENTO PLAN DE ACCIÓN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Hoja1!$B$3:$B$18</c:f>
              <c:strCache>
                <c:ptCount val="16"/>
                <c:pt idx="1">
                  <c:v>Adoptar e implementar las políticas públicas en materia del Desarrollo Humano </c:v>
                </c:pt>
                <c:pt idx="2">
                  <c:v>Definir y concertar la Estrategia Metropolitana de Gestión Integral de los Residuos Sólidos para el AMCO y la región de interinfluencia</c:v>
                </c:pt>
                <c:pt idx="3">
                  <c:v>Definir, armonizar y consolidar  la Estructura Ecológica Principal Metropolitana a partir de los instrumentos de ordenamiento territorial de los municipios y la identificación de nuevas áreas de  especial interés ecosistémico.</c:v>
                </c:pt>
                <c:pt idx="4">
                  <c:v>Lograr el acompañamiento al 100% de los espacios institucionales y sectoriales orientados a la manejo de la plataforma ambiental y ecosistémica de orden metropolitano.</c:v>
                </c:pt>
                <c:pt idx="5">
                  <c:v>Acompañar la formulacion y actualización las Operaciones Urbanas Integrales de los ríos Otún, Consotá y demás fuentes hídricas identificadas de especial relevancia para el desarrollo sostenible del AMCO.</c:v>
                </c:pt>
                <c:pt idx="6">
                  <c:v>Actualizar y ajustar el Modelo de Ocupación Territorial   incluyendo el sistema de de centralidades y nodos funcionales del AMCO y su Region de Interinfluencia.</c:v>
                </c:pt>
                <c:pt idx="7">
                  <c:v>Formular el Plan Estratégico Metropolitano de Ordenamiento Territorial - PEMOT</c:v>
                </c:pt>
                <c:pt idx="8">
                  <c:v>Creación de la Agencia de Desarrollo Económico</c:v>
                </c:pt>
                <c:pt idx="9">
                  <c:v>Creación del Fondo de Inversión para el Emprendimiento y la Sostenibilidad Empresarial </c:v>
                </c:pt>
                <c:pt idx="10">
                  <c:v>Desarrollar el Plan Estratégico City Marketing Metropolitano </c:v>
                </c:pt>
                <c:pt idx="11">
                  <c:v>Mejorar el posicionamiento de imagen del AMCO </c:v>
                </c:pt>
                <c:pt idx="12">
                  <c:v>Incrementar  el Índice de Desempeño Institucional </c:v>
                </c:pt>
                <c:pt idx="13">
                  <c:v>Conformar y dinamizar los Consejos Metropolitanos  de acuerdo a las diferentes Líneas Estrategicas del PIDM </c:v>
                </c:pt>
                <c:pt idx="14">
                  <c:v>Reactivar las funciones específicas del Comité de Integración Territorial</c:v>
                </c:pt>
                <c:pt idx="15">
                  <c:v>TOTAL </c:v>
                </c:pt>
              </c:strCache>
            </c:strRef>
          </c:cat>
          <c:val>
            <c:numRef>
              <c:f>Hoja1!$H$3:$H$18</c:f>
              <c:numCache>
                <c:formatCode>0%</c:formatCode>
                <c:ptCount val="16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6">
                  <c:v>0.7</c:v>
                </c:pt>
                <c:pt idx="7">
                  <c:v>1</c:v>
                </c:pt>
                <c:pt idx="8">
                  <c:v>1</c:v>
                </c:pt>
                <c:pt idx="9">
                  <c:v>0.85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0.9653846153846154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14-4B03-83AF-E2517D95A44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24086832"/>
        <c:axId val="424088008"/>
      </c:barChart>
      <c:catAx>
        <c:axId val="424086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24088008"/>
        <c:crosses val="autoZero"/>
        <c:auto val="1"/>
        <c:lblAlgn val="ctr"/>
        <c:lblOffset val="100"/>
        <c:noMultiLvlLbl val="0"/>
      </c:catAx>
      <c:valAx>
        <c:axId val="424088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24086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390525</xdr:colOff>
      <xdr:row>2</xdr:row>
      <xdr:rowOff>0</xdr:rowOff>
    </xdr:from>
    <xdr:to>
      <xdr:col>14</xdr:col>
      <xdr:colOff>1333500</xdr:colOff>
      <xdr:row>5</xdr:row>
      <xdr:rowOff>21167</xdr:rowOff>
    </xdr:to>
    <xdr:pic>
      <xdr:nvPicPr>
        <xdr:cNvPr id="3" name="Picture 9" descr="logoAMCO">
          <a:extLst>
            <a:ext uri="{FF2B5EF4-FFF2-40B4-BE49-F238E27FC236}">
              <a16:creationId xmlns:a16="http://schemas.microsoft.com/office/drawing/2014/main" id="{6C5B1B94-CD3D-408E-8A40-E17083BB1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11775" y="296333"/>
          <a:ext cx="942975" cy="465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127568</xdr:colOff>
      <xdr:row>35</xdr:row>
      <xdr:rowOff>11904</xdr:rowOff>
    </xdr:from>
    <xdr:to>
      <xdr:col>0</xdr:col>
      <xdr:colOff>1175342</xdr:colOff>
      <xdr:row>39</xdr:row>
      <xdr:rowOff>84023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85578A2-09D1-4416-B24D-584B18325F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568" y="24729279"/>
          <a:ext cx="1047774" cy="643619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28</xdr:row>
      <xdr:rowOff>0</xdr:rowOff>
    </xdr:from>
    <xdr:to>
      <xdr:col>14</xdr:col>
      <xdr:colOff>658495</xdr:colOff>
      <xdr:row>28</xdr:row>
      <xdr:rowOff>717550</xdr:rowOff>
    </xdr:to>
    <xdr:pic>
      <xdr:nvPicPr>
        <xdr:cNvPr id="5" name="Imagen 4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0" y="20931188"/>
          <a:ext cx="2706370" cy="717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130970</xdr:colOff>
      <xdr:row>35</xdr:row>
      <xdr:rowOff>119062</xdr:rowOff>
    </xdr:from>
    <xdr:to>
      <xdr:col>4</xdr:col>
      <xdr:colOff>333376</xdr:colOff>
      <xdr:row>40</xdr:row>
      <xdr:rowOff>42862</xdr:rowOff>
    </xdr:to>
    <xdr:pic>
      <xdr:nvPicPr>
        <xdr:cNvPr id="6" name="Imagen 5" descr="Sin título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2314" y="24836437"/>
          <a:ext cx="1643062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1309687</xdr:colOff>
      <xdr:row>34</xdr:row>
      <xdr:rowOff>130969</xdr:rowOff>
    </xdr:from>
    <xdr:to>
      <xdr:col>10</xdr:col>
      <xdr:colOff>491807</xdr:colOff>
      <xdr:row>39</xdr:row>
      <xdr:rowOff>134144</xdr:rowOff>
    </xdr:to>
    <xdr:pic>
      <xdr:nvPicPr>
        <xdr:cNvPr id="7" name="Imagen 6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56156" y="24705469"/>
          <a:ext cx="2706370" cy="717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161924</xdr:colOff>
      <xdr:row>3</xdr:row>
      <xdr:rowOff>138111</xdr:rowOff>
    </xdr:from>
    <xdr:to>
      <xdr:col>16</xdr:col>
      <xdr:colOff>400049</xdr:colOff>
      <xdr:row>4</xdr:row>
      <xdr:rowOff>971550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46"/>
  <sheetViews>
    <sheetView tabSelected="1" view="pageBreakPreview" topLeftCell="A12" zoomScale="80" zoomScaleNormal="80" zoomScaleSheetLayoutView="80" workbookViewId="0">
      <pane xSplit="5" ySplit="3" topLeftCell="F15" activePane="bottomRight" state="frozen"/>
      <selection activeCell="A12" sqref="A12"/>
      <selection pane="topRight" activeCell="F12" sqref="F12"/>
      <selection pane="bottomLeft" activeCell="A15" sqref="A15"/>
      <selection pane="bottomRight" activeCell="G47" sqref="G47"/>
    </sheetView>
  </sheetViews>
  <sheetFormatPr baseColWidth="10" defaultColWidth="21" defaultRowHeight="11.25" x14ac:dyDescent="0.25"/>
  <cols>
    <col min="1" max="1" width="18" style="3" customWidth="1"/>
    <col min="2" max="2" width="16.140625" style="3" customWidth="1"/>
    <col min="3" max="3" width="12.85546875" style="3" customWidth="1"/>
    <col min="4" max="5" width="21.5703125" style="3" customWidth="1"/>
    <col min="6" max="6" width="32.28515625" style="3" customWidth="1"/>
    <col min="7" max="7" width="25.140625" style="3" bestFit="1" customWidth="1"/>
    <col min="8" max="8" width="20.28515625" style="3" customWidth="1"/>
    <col min="9" max="9" width="18.5703125" style="22" customWidth="1"/>
    <col min="10" max="10" width="13.85546875" style="3" customWidth="1"/>
    <col min="11" max="11" width="14.140625" style="3" customWidth="1"/>
    <col min="12" max="13" width="15.42578125" style="3" customWidth="1"/>
    <col min="14" max="15" width="15.28515625" style="3" customWidth="1"/>
    <col min="16" max="17" width="21" style="3" customWidth="1"/>
    <col min="18" max="18" width="32.140625" style="3" customWidth="1"/>
    <col min="19" max="16384" width="21" style="3"/>
  </cols>
  <sheetData>
    <row r="5" spans="1:18" x14ac:dyDescent="0.25">
      <c r="A5" s="1"/>
      <c r="B5" s="1"/>
      <c r="C5" s="1"/>
      <c r="D5" s="1"/>
      <c r="E5" s="1"/>
      <c r="F5" s="1"/>
      <c r="G5" s="1"/>
      <c r="H5" s="1"/>
      <c r="I5" s="2"/>
      <c r="J5" s="1"/>
      <c r="K5" s="1"/>
      <c r="L5" s="1"/>
      <c r="N5" s="4"/>
      <c r="O5" s="4"/>
      <c r="P5" s="4"/>
      <c r="Q5" s="4"/>
    </row>
    <row r="6" spans="1:18" x14ac:dyDescent="0.25">
      <c r="A6" s="1"/>
      <c r="B6" s="1"/>
      <c r="C6" s="1"/>
      <c r="D6" s="1"/>
      <c r="E6" s="1"/>
      <c r="F6" s="1"/>
      <c r="G6" s="1"/>
      <c r="H6" s="1"/>
      <c r="I6" s="2"/>
      <c r="J6" s="1"/>
      <c r="K6" s="1"/>
      <c r="L6" s="1"/>
      <c r="M6" s="5"/>
      <c r="N6" s="6"/>
      <c r="O6" s="6"/>
      <c r="P6" s="6"/>
      <c r="Q6" s="6"/>
    </row>
    <row r="7" spans="1:18" x14ac:dyDescent="0.2">
      <c r="A7" s="1"/>
      <c r="B7" s="1"/>
      <c r="C7" s="1"/>
      <c r="D7" s="1"/>
      <c r="E7" s="1"/>
      <c r="F7" s="1"/>
      <c r="G7" s="1"/>
      <c r="H7" s="1"/>
      <c r="I7" s="2"/>
      <c r="J7" s="1"/>
      <c r="K7" s="1"/>
      <c r="L7" s="1"/>
      <c r="M7" s="7"/>
      <c r="N7" s="6" t="s">
        <v>0</v>
      </c>
      <c r="O7" s="8" t="s">
        <v>1</v>
      </c>
      <c r="P7" s="8"/>
      <c r="Q7" s="8"/>
    </row>
    <row r="8" spans="1:18" ht="12" x14ac:dyDescent="0.2">
      <c r="A8" s="87" t="s">
        <v>120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25"/>
      <c r="M8" s="7"/>
      <c r="N8" s="9"/>
      <c r="O8" s="8" t="s">
        <v>53</v>
      </c>
      <c r="P8" s="8"/>
      <c r="Q8" s="8"/>
    </row>
    <row r="9" spans="1:18" x14ac:dyDescent="0.2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7"/>
      <c r="N9" s="9"/>
      <c r="O9" s="53">
        <v>44562</v>
      </c>
      <c r="P9" s="53"/>
      <c r="Q9" s="53"/>
    </row>
    <row r="10" spans="1:18" x14ac:dyDescent="0.1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7"/>
      <c r="N10" s="9"/>
      <c r="O10" s="33" t="s">
        <v>2</v>
      </c>
      <c r="P10" s="33"/>
      <c r="Q10" s="33"/>
    </row>
    <row r="11" spans="1:18" s="13" customFormat="1" x14ac:dyDescent="0.25">
      <c r="A11" s="1"/>
      <c r="B11" s="1"/>
      <c r="C11" s="1"/>
      <c r="D11" s="1"/>
      <c r="E11" s="1"/>
      <c r="F11" s="1"/>
      <c r="G11" s="1"/>
      <c r="H11" s="1"/>
      <c r="I11" s="2"/>
      <c r="J11" s="1"/>
      <c r="K11" s="1"/>
      <c r="L11" s="1"/>
      <c r="M11" s="12"/>
      <c r="N11" s="44"/>
      <c r="O11" s="44"/>
      <c r="P11" s="44"/>
      <c r="Q11" s="44"/>
    </row>
    <row r="12" spans="1:18" s="15" customFormat="1" ht="39.75" customHeight="1" x14ac:dyDescent="0.25">
      <c r="A12" s="14" t="s">
        <v>5</v>
      </c>
      <c r="B12" s="94" t="s">
        <v>119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6"/>
    </row>
    <row r="13" spans="1:18" s="15" customFormat="1" ht="24.75" customHeight="1" x14ac:dyDescent="0.25">
      <c r="A13" s="92" t="s">
        <v>36</v>
      </c>
      <c r="B13" s="83" t="s">
        <v>28</v>
      </c>
      <c r="C13" s="90" t="s">
        <v>11</v>
      </c>
      <c r="D13" s="83" t="s">
        <v>7</v>
      </c>
      <c r="E13" s="117" t="s">
        <v>68</v>
      </c>
      <c r="F13" s="83" t="s">
        <v>8</v>
      </c>
      <c r="G13" s="83" t="s">
        <v>61</v>
      </c>
      <c r="H13" s="117" t="s">
        <v>63</v>
      </c>
      <c r="I13" s="120" t="s">
        <v>26</v>
      </c>
      <c r="J13" s="121"/>
      <c r="K13" s="121"/>
      <c r="L13" s="88" t="s">
        <v>3</v>
      </c>
      <c r="M13" s="89"/>
      <c r="N13" s="83" t="s">
        <v>4</v>
      </c>
      <c r="O13" s="81" t="s">
        <v>27</v>
      </c>
      <c r="P13" s="117" t="s">
        <v>64</v>
      </c>
      <c r="Q13" s="117" t="s">
        <v>65</v>
      </c>
      <c r="R13" s="90" t="s">
        <v>43</v>
      </c>
    </row>
    <row r="14" spans="1:18" ht="48.75" customHeight="1" x14ac:dyDescent="0.25">
      <c r="A14" s="93"/>
      <c r="B14" s="83"/>
      <c r="C14" s="91"/>
      <c r="D14" s="83"/>
      <c r="E14" s="118"/>
      <c r="F14" s="83"/>
      <c r="G14" s="83"/>
      <c r="H14" s="118"/>
      <c r="I14" s="122" t="s">
        <v>62</v>
      </c>
      <c r="J14" s="123" t="s">
        <v>66</v>
      </c>
      <c r="K14" s="123" t="s">
        <v>67</v>
      </c>
      <c r="L14" s="23" t="s">
        <v>9</v>
      </c>
      <c r="M14" s="24" t="s">
        <v>6</v>
      </c>
      <c r="N14" s="83"/>
      <c r="O14" s="82"/>
      <c r="P14" s="118"/>
      <c r="Q14" s="118"/>
      <c r="R14" s="91"/>
    </row>
    <row r="15" spans="1:18" ht="139.9" customHeight="1" x14ac:dyDescent="0.25">
      <c r="A15" s="73" t="s">
        <v>89</v>
      </c>
      <c r="B15" s="86" t="s">
        <v>88</v>
      </c>
      <c r="C15" s="84" t="s">
        <v>74</v>
      </c>
      <c r="D15" s="58" t="s">
        <v>69</v>
      </c>
      <c r="E15" s="119" t="s">
        <v>121</v>
      </c>
      <c r="F15" s="64" t="s">
        <v>92</v>
      </c>
      <c r="G15" s="66" t="s">
        <v>107</v>
      </c>
      <c r="H15" s="124" t="s">
        <v>124</v>
      </c>
      <c r="I15" s="122"/>
      <c r="J15" s="56"/>
      <c r="K15" s="56"/>
      <c r="L15" s="69">
        <v>1169655109.168</v>
      </c>
      <c r="M15" s="55"/>
      <c r="N15" s="55"/>
      <c r="O15" s="54"/>
      <c r="P15" s="125" t="s">
        <v>133</v>
      </c>
      <c r="Q15" s="125"/>
      <c r="R15" s="57"/>
    </row>
    <row r="16" spans="1:18" ht="141" customHeight="1" x14ac:dyDescent="0.25">
      <c r="A16" s="74"/>
      <c r="B16" s="86"/>
      <c r="C16" s="84"/>
      <c r="D16" s="58" t="s">
        <v>70</v>
      </c>
      <c r="E16" s="119" t="s">
        <v>121</v>
      </c>
      <c r="F16" s="65" t="s">
        <v>93</v>
      </c>
      <c r="G16" s="67" t="s">
        <v>108</v>
      </c>
      <c r="H16" s="124" t="s">
        <v>125</v>
      </c>
      <c r="I16" s="122"/>
      <c r="J16" s="56"/>
      <c r="K16" s="56"/>
      <c r="L16" s="69">
        <v>38572000</v>
      </c>
      <c r="M16" s="55"/>
      <c r="N16" s="55"/>
      <c r="O16" s="54"/>
      <c r="P16" s="125" t="s">
        <v>141</v>
      </c>
      <c r="Q16" s="125"/>
      <c r="R16" s="57"/>
    </row>
    <row r="17" spans="1:18" ht="87.6" customHeight="1" x14ac:dyDescent="0.25">
      <c r="A17" s="74"/>
      <c r="B17" s="86"/>
      <c r="C17" s="84"/>
      <c r="D17" s="58" t="s">
        <v>122</v>
      </c>
      <c r="E17" s="119" t="s">
        <v>123</v>
      </c>
      <c r="F17" s="65" t="s">
        <v>94</v>
      </c>
      <c r="G17" s="67" t="s">
        <v>109</v>
      </c>
      <c r="H17" s="124" t="s">
        <v>126</v>
      </c>
      <c r="I17" s="122"/>
      <c r="J17" s="56"/>
      <c r="K17" s="56"/>
      <c r="L17" s="69">
        <v>43110000</v>
      </c>
      <c r="M17" s="55"/>
      <c r="N17" s="55"/>
      <c r="O17" s="54"/>
      <c r="P17" s="125" t="s">
        <v>133</v>
      </c>
      <c r="Q17" s="125"/>
      <c r="R17" s="57"/>
    </row>
    <row r="18" spans="1:18" ht="117" customHeight="1" x14ac:dyDescent="0.25">
      <c r="A18" s="74"/>
      <c r="B18" s="86"/>
      <c r="C18" s="84"/>
      <c r="D18" s="59" t="s">
        <v>71</v>
      </c>
      <c r="E18" s="119" t="s">
        <v>121</v>
      </c>
      <c r="F18" s="64" t="s">
        <v>95</v>
      </c>
      <c r="G18" s="66" t="s">
        <v>110</v>
      </c>
      <c r="H18" s="124" t="s">
        <v>142</v>
      </c>
      <c r="I18" s="122"/>
      <c r="J18" s="56"/>
      <c r="K18" s="56"/>
      <c r="L18" s="70">
        <v>27050000</v>
      </c>
      <c r="M18" s="55"/>
      <c r="N18" s="55"/>
      <c r="O18" s="54"/>
      <c r="P18" s="125" t="s">
        <v>144</v>
      </c>
      <c r="Q18" s="125"/>
      <c r="R18" s="57"/>
    </row>
    <row r="19" spans="1:18" ht="48.75" customHeight="1" x14ac:dyDescent="0.25">
      <c r="A19" s="74"/>
      <c r="B19" s="86"/>
      <c r="C19" s="84"/>
      <c r="D19" s="59" t="s">
        <v>72</v>
      </c>
      <c r="E19" s="119" t="s">
        <v>121</v>
      </c>
      <c r="F19" s="64" t="s">
        <v>96</v>
      </c>
      <c r="G19" s="66" t="s">
        <v>109</v>
      </c>
      <c r="H19" s="124" t="s">
        <v>126</v>
      </c>
      <c r="I19" s="122"/>
      <c r="J19" s="56"/>
      <c r="K19" s="56"/>
      <c r="L19" s="69">
        <v>15050000</v>
      </c>
      <c r="M19" s="55"/>
      <c r="N19" s="55"/>
      <c r="O19" s="54"/>
      <c r="P19" s="125" t="s">
        <v>134</v>
      </c>
      <c r="Q19" s="125"/>
      <c r="R19" s="57"/>
    </row>
    <row r="20" spans="1:18" ht="78.599999999999994" customHeight="1" x14ac:dyDescent="0.25">
      <c r="A20" s="74"/>
      <c r="B20" s="86"/>
      <c r="C20" s="84"/>
      <c r="D20" s="59" t="s">
        <v>73</v>
      </c>
      <c r="E20" s="119" t="s">
        <v>121</v>
      </c>
      <c r="F20" s="64" t="s">
        <v>127</v>
      </c>
      <c r="G20" s="61" t="s">
        <v>111</v>
      </c>
      <c r="H20" s="124" t="s">
        <v>145</v>
      </c>
      <c r="I20" s="122"/>
      <c r="J20" s="56"/>
      <c r="K20" s="56"/>
      <c r="L20" s="69">
        <v>39055350.5</v>
      </c>
      <c r="M20" s="55"/>
      <c r="N20" s="55"/>
      <c r="O20" s="54"/>
      <c r="P20" s="125" t="s">
        <v>134</v>
      </c>
      <c r="Q20" s="125"/>
      <c r="R20" s="57"/>
    </row>
    <row r="21" spans="1:18" ht="67.900000000000006" customHeight="1" x14ac:dyDescent="0.25">
      <c r="A21" s="74"/>
      <c r="B21" s="86"/>
      <c r="C21" s="60" t="s">
        <v>75</v>
      </c>
      <c r="D21" s="59" t="s">
        <v>76</v>
      </c>
      <c r="E21" s="119" t="s">
        <v>121</v>
      </c>
      <c r="F21" s="64" t="s">
        <v>97</v>
      </c>
      <c r="G21" s="61" t="s">
        <v>109</v>
      </c>
      <c r="H21" s="124" t="s">
        <v>126</v>
      </c>
      <c r="I21" s="122"/>
      <c r="J21" s="56"/>
      <c r="K21" s="56"/>
      <c r="L21" s="71">
        <v>18000000</v>
      </c>
      <c r="M21" s="55"/>
      <c r="N21" s="55"/>
      <c r="O21" s="54"/>
      <c r="P21" s="125" t="s">
        <v>134</v>
      </c>
      <c r="Q21" s="125"/>
      <c r="R21" s="57"/>
    </row>
    <row r="22" spans="1:18" ht="132.6" customHeight="1" x14ac:dyDescent="0.25">
      <c r="A22" s="63" t="s">
        <v>90</v>
      </c>
      <c r="B22" s="86"/>
      <c r="C22" s="61" t="s">
        <v>77</v>
      </c>
      <c r="D22" s="62" t="s">
        <v>78</v>
      </c>
      <c r="E22" s="119" t="s">
        <v>121</v>
      </c>
      <c r="F22" s="64" t="s">
        <v>98</v>
      </c>
      <c r="G22" s="68" t="s">
        <v>112</v>
      </c>
      <c r="H22" s="124" t="s">
        <v>128</v>
      </c>
      <c r="I22" s="122"/>
      <c r="J22" s="56"/>
      <c r="K22" s="56"/>
      <c r="L22" s="71">
        <v>121996639.852</v>
      </c>
      <c r="M22" s="55"/>
      <c r="N22" s="55"/>
      <c r="O22" s="54"/>
      <c r="P22" s="125" t="s">
        <v>134</v>
      </c>
      <c r="Q22" s="125"/>
      <c r="R22" s="57"/>
    </row>
    <row r="23" spans="1:18" ht="81.599999999999994" customHeight="1" x14ac:dyDescent="0.25">
      <c r="A23" s="73" t="s">
        <v>89</v>
      </c>
      <c r="B23" s="86"/>
      <c r="C23" s="85" t="s">
        <v>83</v>
      </c>
      <c r="D23" s="59" t="s">
        <v>79</v>
      </c>
      <c r="E23" s="119" t="s">
        <v>138</v>
      </c>
      <c r="F23" s="64" t="s">
        <v>99</v>
      </c>
      <c r="G23" s="61" t="s">
        <v>113</v>
      </c>
      <c r="H23" s="124" t="s">
        <v>143</v>
      </c>
      <c r="I23" s="122"/>
      <c r="J23" s="56"/>
      <c r="K23" s="56"/>
      <c r="L23" s="71">
        <v>5200000</v>
      </c>
      <c r="M23" s="55"/>
      <c r="N23" s="55"/>
      <c r="O23" s="54"/>
      <c r="P23" s="125" t="s">
        <v>134</v>
      </c>
      <c r="Q23" s="125"/>
      <c r="R23" s="57"/>
    </row>
    <row r="24" spans="1:18" ht="106.15" customHeight="1" x14ac:dyDescent="0.25">
      <c r="A24" s="74"/>
      <c r="B24" s="86"/>
      <c r="C24" s="85"/>
      <c r="D24" s="59" t="s">
        <v>80</v>
      </c>
      <c r="E24" s="119" t="s">
        <v>123</v>
      </c>
      <c r="F24" s="64" t="s">
        <v>100</v>
      </c>
      <c r="G24" s="61" t="s">
        <v>109</v>
      </c>
      <c r="H24" s="124" t="s">
        <v>126</v>
      </c>
      <c r="I24" s="122"/>
      <c r="J24" s="56"/>
      <c r="K24" s="56"/>
      <c r="L24" s="71">
        <v>7800000</v>
      </c>
      <c r="M24" s="55"/>
      <c r="N24" s="55"/>
      <c r="O24" s="54"/>
      <c r="P24" s="125" t="s">
        <v>134</v>
      </c>
      <c r="Q24" s="125"/>
      <c r="R24" s="57"/>
    </row>
    <row r="25" spans="1:18" ht="66.599999999999994" customHeight="1" x14ac:dyDescent="0.25">
      <c r="A25" s="74"/>
      <c r="B25" s="86"/>
      <c r="C25" s="85"/>
      <c r="D25" s="59" t="s">
        <v>81</v>
      </c>
      <c r="E25" s="119" t="s">
        <v>123</v>
      </c>
      <c r="F25" s="64" t="s">
        <v>101</v>
      </c>
      <c r="G25" s="61" t="s">
        <v>109</v>
      </c>
      <c r="H25" s="124" t="s">
        <v>126</v>
      </c>
      <c r="I25" s="122"/>
      <c r="J25" s="56"/>
      <c r="K25" s="56"/>
      <c r="L25" s="71">
        <v>13000000</v>
      </c>
      <c r="M25" s="55"/>
      <c r="N25" s="55"/>
      <c r="O25" s="54"/>
      <c r="P25" s="125" t="s">
        <v>134</v>
      </c>
      <c r="Q25" s="125"/>
      <c r="R25" s="57"/>
    </row>
    <row r="26" spans="1:18" ht="180" customHeight="1" x14ac:dyDescent="0.25">
      <c r="A26" s="75" t="s">
        <v>91</v>
      </c>
      <c r="B26" s="86"/>
      <c r="C26" s="85"/>
      <c r="D26" s="59" t="s">
        <v>82</v>
      </c>
      <c r="E26" s="119" t="s">
        <v>121</v>
      </c>
      <c r="F26" s="64" t="s">
        <v>102</v>
      </c>
      <c r="G26" s="61" t="s">
        <v>114</v>
      </c>
      <c r="H26" s="124" t="s">
        <v>129</v>
      </c>
      <c r="I26" s="122"/>
      <c r="J26" s="56"/>
      <c r="K26" s="56"/>
      <c r="L26" s="71">
        <v>54900000</v>
      </c>
      <c r="M26" s="55"/>
      <c r="N26" s="55"/>
      <c r="O26" s="54"/>
      <c r="P26" s="125" t="s">
        <v>134</v>
      </c>
      <c r="Q26" s="125"/>
      <c r="R26" s="57"/>
    </row>
    <row r="27" spans="1:18" ht="80.45" customHeight="1" x14ac:dyDescent="0.25">
      <c r="A27" s="76"/>
      <c r="B27" s="86"/>
      <c r="C27" s="85" t="s">
        <v>32</v>
      </c>
      <c r="D27" s="59" t="s">
        <v>84</v>
      </c>
      <c r="E27" s="119" t="s">
        <v>121</v>
      </c>
      <c r="F27" s="64" t="s">
        <v>103</v>
      </c>
      <c r="G27" s="61" t="s">
        <v>115</v>
      </c>
      <c r="H27" s="124" t="s">
        <v>130</v>
      </c>
      <c r="I27" s="122"/>
      <c r="J27" s="56"/>
      <c r="K27" s="56"/>
      <c r="L27" s="71">
        <v>35160000</v>
      </c>
      <c r="M27" s="55"/>
      <c r="N27" s="55"/>
      <c r="O27" s="54"/>
      <c r="P27" s="125" t="s">
        <v>135</v>
      </c>
      <c r="Q27" s="125"/>
      <c r="R27" s="57"/>
    </row>
    <row r="28" spans="1:18" ht="87.6" customHeight="1" x14ac:dyDescent="0.25">
      <c r="A28" s="76"/>
      <c r="B28" s="86"/>
      <c r="C28" s="85"/>
      <c r="D28" s="59" t="s">
        <v>85</v>
      </c>
      <c r="E28" s="119" t="s">
        <v>121</v>
      </c>
      <c r="F28" s="64" t="s">
        <v>104</v>
      </c>
      <c r="G28" s="61" t="s">
        <v>116</v>
      </c>
      <c r="H28" s="124">
        <v>2</v>
      </c>
      <c r="I28" s="122"/>
      <c r="J28" s="56"/>
      <c r="K28" s="56"/>
      <c r="L28" s="71">
        <v>6240000</v>
      </c>
      <c r="M28" s="55"/>
      <c r="N28" s="55"/>
      <c r="O28" s="54"/>
      <c r="P28" s="125" t="s">
        <v>136</v>
      </c>
      <c r="Q28" s="125"/>
      <c r="R28" s="57"/>
    </row>
    <row r="29" spans="1:18" ht="120" customHeight="1" x14ac:dyDescent="0.25">
      <c r="A29" s="76"/>
      <c r="B29" s="86"/>
      <c r="C29" s="85"/>
      <c r="D29" s="59" t="s">
        <v>86</v>
      </c>
      <c r="E29" s="119" t="s">
        <v>121</v>
      </c>
      <c r="F29" s="64" t="s">
        <v>105</v>
      </c>
      <c r="G29" s="61" t="s">
        <v>117</v>
      </c>
      <c r="H29" s="124" t="s">
        <v>131</v>
      </c>
      <c r="I29" s="122"/>
      <c r="J29" s="56"/>
      <c r="K29" s="56"/>
      <c r="L29" s="71">
        <v>37350000</v>
      </c>
      <c r="M29" s="55"/>
      <c r="N29" s="55"/>
      <c r="O29" s="54"/>
      <c r="P29" s="125" t="s">
        <v>137</v>
      </c>
      <c r="Q29" s="125"/>
      <c r="R29" s="57"/>
    </row>
    <row r="30" spans="1:18" ht="112.15" customHeight="1" x14ac:dyDescent="0.25">
      <c r="A30" s="77"/>
      <c r="B30" s="86"/>
      <c r="C30" s="85"/>
      <c r="D30" s="59" t="s">
        <v>87</v>
      </c>
      <c r="E30" s="119" t="s">
        <v>121</v>
      </c>
      <c r="F30" s="64" t="s">
        <v>106</v>
      </c>
      <c r="G30" s="61" t="s">
        <v>118</v>
      </c>
      <c r="H30" s="124" t="s">
        <v>132</v>
      </c>
      <c r="I30" s="122"/>
      <c r="J30" s="56"/>
      <c r="K30" s="56"/>
      <c r="L30" s="71">
        <v>22160000</v>
      </c>
      <c r="M30" s="55"/>
      <c r="N30" s="55"/>
      <c r="O30" s="54"/>
      <c r="P30" s="125" t="s">
        <v>137</v>
      </c>
      <c r="Q30" s="125"/>
      <c r="R30" s="57"/>
    </row>
    <row r="31" spans="1:18" ht="21.75" customHeight="1" x14ac:dyDescent="0.25">
      <c r="A31" s="20"/>
      <c r="B31" s="78" t="s">
        <v>10</v>
      </c>
      <c r="C31" s="79"/>
      <c r="D31" s="79"/>
      <c r="E31" s="79"/>
      <c r="F31" s="79"/>
      <c r="G31" s="80"/>
      <c r="H31" s="52"/>
      <c r="I31" s="26"/>
      <c r="J31" s="26"/>
      <c r="K31" s="26"/>
      <c r="L31" s="71">
        <v>1654299099.52</v>
      </c>
      <c r="M31" s="38" t="s">
        <v>54</v>
      </c>
      <c r="N31" s="26" t="s">
        <v>55</v>
      </c>
      <c r="O31" s="20"/>
      <c r="P31" s="20"/>
      <c r="Q31" s="20"/>
      <c r="R31" s="50" t="s">
        <v>55</v>
      </c>
    </row>
    <row r="33" spans="1:12" x14ac:dyDescent="0.25">
      <c r="L33" s="39"/>
    </row>
    <row r="35" spans="1:12" x14ac:dyDescent="0.25">
      <c r="A35" s="34" t="s">
        <v>38</v>
      </c>
      <c r="D35" s="40" t="s">
        <v>40</v>
      </c>
      <c r="E35" s="40"/>
      <c r="I35" s="40" t="s">
        <v>58</v>
      </c>
    </row>
    <row r="36" spans="1:12" x14ac:dyDescent="0.25">
      <c r="A36" s="34"/>
      <c r="L36" s="45"/>
    </row>
    <row r="37" spans="1:12" x14ac:dyDescent="0.25">
      <c r="A37" s="34"/>
    </row>
    <row r="38" spans="1:12" x14ac:dyDescent="0.25">
      <c r="A38" s="34"/>
    </row>
    <row r="39" spans="1:12" x14ac:dyDescent="0.25">
      <c r="A39" s="34"/>
    </row>
    <row r="40" spans="1:12" x14ac:dyDescent="0.25">
      <c r="A40" s="34"/>
    </row>
    <row r="41" spans="1:12" x14ac:dyDescent="0.25">
      <c r="A41" s="35" t="s">
        <v>139</v>
      </c>
      <c r="I41" s="35" t="s">
        <v>59</v>
      </c>
    </row>
    <row r="42" spans="1:12" x14ac:dyDescent="0.25">
      <c r="A42" s="35" t="s">
        <v>140</v>
      </c>
      <c r="D42" s="22" t="s">
        <v>41</v>
      </c>
      <c r="E42" s="22"/>
      <c r="I42" s="35" t="s">
        <v>60</v>
      </c>
    </row>
    <row r="43" spans="1:12" x14ac:dyDescent="0.25">
      <c r="A43" s="36"/>
      <c r="D43" s="22" t="s">
        <v>42</v>
      </c>
      <c r="E43" s="22"/>
    </row>
    <row r="44" spans="1:12" x14ac:dyDescent="0.25">
      <c r="A44" s="35" t="s">
        <v>56</v>
      </c>
      <c r="B44" s="72">
        <v>44624</v>
      </c>
    </row>
    <row r="45" spans="1:12" x14ac:dyDescent="0.25">
      <c r="A45" s="35" t="s">
        <v>57</v>
      </c>
    </row>
    <row r="46" spans="1:12" x14ac:dyDescent="0.25">
      <c r="A46" s="35" t="s">
        <v>39</v>
      </c>
    </row>
  </sheetData>
  <mergeCells count="25">
    <mergeCell ref="R13:R14"/>
    <mergeCell ref="B12:R12"/>
    <mergeCell ref="H13:H14"/>
    <mergeCell ref="P13:P14"/>
    <mergeCell ref="Q13:Q14"/>
    <mergeCell ref="E13:E14"/>
    <mergeCell ref="A8:K8"/>
    <mergeCell ref="F13:F14"/>
    <mergeCell ref="L13:M13"/>
    <mergeCell ref="C13:C14"/>
    <mergeCell ref="A13:A14"/>
    <mergeCell ref="B13:B14"/>
    <mergeCell ref="D13:D14"/>
    <mergeCell ref="G13:G14"/>
    <mergeCell ref="I13:K13"/>
    <mergeCell ref="A15:A21"/>
    <mergeCell ref="A23:A25"/>
    <mergeCell ref="A26:A30"/>
    <mergeCell ref="B31:G31"/>
    <mergeCell ref="O13:O14"/>
    <mergeCell ref="N13:N14"/>
    <mergeCell ref="C15:C20"/>
    <mergeCell ref="C23:C26"/>
    <mergeCell ref="C27:C30"/>
    <mergeCell ref="B15:B30"/>
  </mergeCells>
  <pageMargins left="0.7" right="0.7" top="0.75" bottom="0.75" header="0.3" footer="0.3"/>
  <pageSetup scale="2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8"/>
  <sheetViews>
    <sheetView zoomScaleNormal="100" workbookViewId="0">
      <selection activeCell="M9" sqref="M9"/>
    </sheetView>
  </sheetViews>
  <sheetFormatPr baseColWidth="10" defaultRowHeight="15" x14ac:dyDescent="0.25"/>
  <cols>
    <col min="2" max="2" width="15" bestFit="1" customWidth="1"/>
    <col min="3" max="3" width="15.42578125" customWidth="1"/>
    <col min="4" max="4" width="14.140625" bestFit="1" customWidth="1"/>
    <col min="5" max="5" width="13.85546875" bestFit="1" customWidth="1"/>
    <col min="6" max="6" width="19.7109375" bestFit="1" customWidth="1"/>
    <col min="7" max="7" width="15.85546875" bestFit="1" customWidth="1"/>
    <col min="8" max="8" width="15.28515625" customWidth="1"/>
  </cols>
  <sheetData>
    <row r="2" spans="2:8" x14ac:dyDescent="0.25">
      <c r="B2" s="100" t="s">
        <v>11</v>
      </c>
      <c r="C2" s="100" t="s">
        <v>7</v>
      </c>
      <c r="D2" s="100" t="s">
        <v>9</v>
      </c>
      <c r="E2" s="100" t="s">
        <v>6</v>
      </c>
      <c r="F2" s="114" t="s">
        <v>45</v>
      </c>
      <c r="G2" s="114" t="s">
        <v>46</v>
      </c>
      <c r="H2" s="101" t="s">
        <v>48</v>
      </c>
    </row>
    <row r="3" spans="2:8" x14ac:dyDescent="0.25">
      <c r="B3" s="100"/>
      <c r="C3" s="100"/>
      <c r="D3" s="100"/>
      <c r="E3" s="100"/>
      <c r="F3" s="114"/>
      <c r="G3" s="114"/>
      <c r="H3" s="101"/>
    </row>
    <row r="4" spans="2:8" ht="191.25" x14ac:dyDescent="0.25">
      <c r="B4" s="47" t="s">
        <v>17</v>
      </c>
      <c r="C4" s="16" t="s">
        <v>18</v>
      </c>
      <c r="D4" s="27">
        <v>124202980</v>
      </c>
      <c r="E4" s="27">
        <v>96917391</v>
      </c>
      <c r="F4" s="41">
        <f>+D4/$D$18</f>
        <v>0.13319354423592494</v>
      </c>
      <c r="G4" s="41">
        <f>+E4/D4</f>
        <v>0.78031453834682551</v>
      </c>
      <c r="H4" s="18">
        <v>1</v>
      </c>
    </row>
    <row r="5" spans="2:8" ht="213.75" x14ac:dyDescent="0.25">
      <c r="B5" s="47" t="s">
        <v>13</v>
      </c>
      <c r="C5" s="19" t="s">
        <v>29</v>
      </c>
      <c r="D5" s="32">
        <f>57389631-5000000+20000000+5000000</f>
        <v>77389631</v>
      </c>
      <c r="E5" s="49">
        <v>70578329</v>
      </c>
      <c r="F5" s="41">
        <f>+D5/$D$18</f>
        <v>8.2991561394101881E-2</v>
      </c>
      <c r="G5" s="41">
        <f t="shared" ref="G5:G14" si="0">+E5/D5</f>
        <v>0.91198689137049893</v>
      </c>
      <c r="H5" s="18">
        <v>1</v>
      </c>
    </row>
    <row r="6" spans="2:8" ht="157.5" x14ac:dyDescent="0.25">
      <c r="B6" s="51" t="s">
        <v>12</v>
      </c>
      <c r="C6" s="29" t="s">
        <v>47</v>
      </c>
      <c r="D6" s="104">
        <f>258511725+45000000-25000000+50000000</f>
        <v>328511725</v>
      </c>
      <c r="E6" s="104">
        <v>286514893</v>
      </c>
      <c r="F6" s="110">
        <f>+D6/$D$18</f>
        <v>0.35229139410187665</v>
      </c>
      <c r="G6" s="110">
        <f t="shared" si="0"/>
        <v>0.87216032548001143</v>
      </c>
      <c r="H6" s="18">
        <v>1</v>
      </c>
    </row>
    <row r="7" spans="2:8" ht="135" x14ac:dyDescent="0.25">
      <c r="B7" s="47" t="s">
        <v>20</v>
      </c>
      <c r="C7" s="115" t="s">
        <v>21</v>
      </c>
      <c r="D7" s="105"/>
      <c r="E7" s="105"/>
      <c r="F7" s="111"/>
      <c r="G7" s="111"/>
      <c r="H7" s="102">
        <v>1</v>
      </c>
    </row>
    <row r="8" spans="2:8" ht="146.25" x14ac:dyDescent="0.25">
      <c r="B8" s="47" t="s">
        <v>37</v>
      </c>
      <c r="C8" s="116"/>
      <c r="D8" s="105"/>
      <c r="E8" s="105"/>
      <c r="F8" s="111"/>
      <c r="G8" s="111"/>
      <c r="H8" s="103"/>
    </row>
    <row r="9" spans="2:8" ht="123.75" x14ac:dyDescent="0.25">
      <c r="B9" s="51" t="s">
        <v>16</v>
      </c>
      <c r="C9" s="29" t="s">
        <v>22</v>
      </c>
      <c r="D9" s="105"/>
      <c r="E9" s="105"/>
      <c r="F9" s="111"/>
      <c r="G9" s="111"/>
      <c r="H9" s="18">
        <v>0.7</v>
      </c>
    </row>
    <row r="10" spans="2:8" ht="78.75" x14ac:dyDescent="0.25">
      <c r="B10" s="51" t="s">
        <v>19</v>
      </c>
      <c r="C10" s="29" t="s">
        <v>25</v>
      </c>
      <c r="D10" s="106"/>
      <c r="E10" s="106"/>
      <c r="F10" s="112"/>
      <c r="G10" s="112"/>
      <c r="H10" s="18">
        <v>1</v>
      </c>
    </row>
    <row r="11" spans="2:8" ht="168.75" x14ac:dyDescent="0.25">
      <c r="B11" s="47" t="s">
        <v>14</v>
      </c>
      <c r="C11" s="30" t="s">
        <v>51</v>
      </c>
      <c r="D11" s="97">
        <f>124753772+30000000+25000000</f>
        <v>179753772</v>
      </c>
      <c r="E11" s="97">
        <v>124201582</v>
      </c>
      <c r="F11" s="110">
        <f>+D11/$D$18</f>
        <v>0.19276543914209116</v>
      </c>
      <c r="G11" s="110">
        <f t="shared" si="0"/>
        <v>0.69095396785331442</v>
      </c>
      <c r="H11" s="48">
        <v>1</v>
      </c>
    </row>
    <row r="12" spans="2:8" ht="168.75" x14ac:dyDescent="0.25">
      <c r="B12" s="47" t="s">
        <v>15</v>
      </c>
      <c r="C12" s="19" t="s">
        <v>52</v>
      </c>
      <c r="D12" s="98"/>
      <c r="E12" s="98"/>
      <c r="F12" s="111"/>
      <c r="G12" s="111"/>
      <c r="H12" s="48">
        <v>0.85</v>
      </c>
    </row>
    <row r="13" spans="2:8" ht="101.25" x14ac:dyDescent="0.25">
      <c r="B13" s="47" t="s">
        <v>49</v>
      </c>
      <c r="C13" s="19" t="s">
        <v>50</v>
      </c>
      <c r="D13" s="99"/>
      <c r="E13" s="99"/>
      <c r="F13" s="112"/>
      <c r="G13" s="112"/>
      <c r="H13" s="48">
        <v>1</v>
      </c>
    </row>
    <row r="14" spans="2:8" ht="56.25" x14ac:dyDescent="0.25">
      <c r="B14" s="28" t="s">
        <v>33</v>
      </c>
      <c r="C14" s="31" t="s">
        <v>34</v>
      </c>
      <c r="D14" s="97">
        <f>134141892-6500000+35000000+10000000+50000000</f>
        <v>222641892</v>
      </c>
      <c r="E14" s="107">
        <v>187946848</v>
      </c>
      <c r="F14" s="110">
        <f>+D14/$D$18</f>
        <v>0.23875806112600537</v>
      </c>
      <c r="G14" s="110">
        <f t="shared" si="0"/>
        <v>0.84416659556594142</v>
      </c>
      <c r="H14" s="48">
        <v>1</v>
      </c>
    </row>
    <row r="15" spans="2:8" ht="33.75" customHeight="1" x14ac:dyDescent="0.25">
      <c r="B15" s="46" t="s">
        <v>32</v>
      </c>
      <c r="C15" s="37" t="s">
        <v>35</v>
      </c>
      <c r="D15" s="98"/>
      <c r="E15" s="108"/>
      <c r="F15" s="111"/>
      <c r="G15" s="111"/>
      <c r="H15" s="21">
        <v>1</v>
      </c>
    </row>
    <row r="16" spans="2:8" ht="90" x14ac:dyDescent="0.25">
      <c r="B16" s="28" t="s">
        <v>23</v>
      </c>
      <c r="C16" s="17" t="s">
        <v>24</v>
      </c>
      <c r="D16" s="98"/>
      <c r="E16" s="108"/>
      <c r="F16" s="111"/>
      <c r="G16" s="111"/>
      <c r="H16" s="21">
        <v>1</v>
      </c>
    </row>
    <row r="17" spans="2:8" ht="67.5" x14ac:dyDescent="0.25">
      <c r="B17" s="28" t="s">
        <v>30</v>
      </c>
      <c r="C17" s="17" t="s">
        <v>31</v>
      </c>
      <c r="D17" s="99"/>
      <c r="E17" s="109"/>
      <c r="F17" s="111"/>
      <c r="G17" s="111"/>
      <c r="H17" s="21">
        <v>1</v>
      </c>
    </row>
    <row r="18" spans="2:8" x14ac:dyDescent="0.25">
      <c r="B18" s="113" t="s">
        <v>44</v>
      </c>
      <c r="C18" s="113"/>
      <c r="D18" s="38">
        <f>+SUM(D4:D17)</f>
        <v>932500000</v>
      </c>
      <c r="E18" s="38">
        <f>+SUM(E4:E17)</f>
        <v>766159043</v>
      </c>
      <c r="F18" s="42">
        <f>+SUM(F4:F17)</f>
        <v>1</v>
      </c>
      <c r="G18" s="43">
        <f>+E18/D18</f>
        <v>0.82161827667560317</v>
      </c>
      <c r="H18" s="21">
        <f>+AVERAGE(H4:H17)</f>
        <v>0.9653846153846154</v>
      </c>
    </row>
  </sheetData>
  <mergeCells count="22">
    <mergeCell ref="E14:E17"/>
    <mergeCell ref="G6:G10"/>
    <mergeCell ref="B18:C18"/>
    <mergeCell ref="F2:F3"/>
    <mergeCell ref="G2:G3"/>
    <mergeCell ref="F14:F17"/>
    <mergeCell ref="F11:F13"/>
    <mergeCell ref="F6:F10"/>
    <mergeCell ref="G14:G17"/>
    <mergeCell ref="G11:G13"/>
    <mergeCell ref="B2:B3"/>
    <mergeCell ref="C2:C3"/>
    <mergeCell ref="C7:C8"/>
    <mergeCell ref="D6:D10"/>
    <mergeCell ref="D14:D17"/>
    <mergeCell ref="D11:D13"/>
    <mergeCell ref="E11:E13"/>
    <mergeCell ref="D2:D3"/>
    <mergeCell ref="E2:E3"/>
    <mergeCell ref="H2:H3"/>
    <mergeCell ref="H7:H8"/>
    <mergeCell ref="E6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de accion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</dc:creator>
  <cp:lastModifiedBy>Diana Carolina Velez Gil</cp:lastModifiedBy>
  <cp:lastPrinted>2021-02-03T18:01:05Z</cp:lastPrinted>
  <dcterms:created xsi:type="dcterms:W3CDTF">2017-12-01T15:12:51Z</dcterms:created>
  <dcterms:modified xsi:type="dcterms:W3CDTF">2022-05-03T19:17:50Z</dcterms:modified>
</cp:coreProperties>
</file>